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8555" windowHeight="12240" activeTab="0"/>
  </bookViews>
  <sheets>
    <sheet name="キリスト教式" sheetId="1" r:id="rId1"/>
  </sheets>
  <definedNames>
    <definedName name="_xlnm.Print_Area" localSheetId="0">'キリスト教式'!$A$1:$S$48</definedName>
  </definedNames>
  <calcPr fullCalcOnLoad="1"/>
</workbook>
</file>

<file path=xl/sharedStrings.xml><?xml version="1.0" encoding="utf-8"?>
<sst xmlns="http://schemas.openxmlformats.org/spreadsheetml/2006/main" count="147" uniqueCount="96">
  <si>
    <t>項目</t>
  </si>
  <si>
    <t>金額</t>
  </si>
  <si>
    <t>遺体搬送①</t>
  </si>
  <si>
    <t>遺体搬送②</t>
  </si>
  <si>
    <t>遺体防腐処置</t>
  </si>
  <si>
    <t>保棺</t>
  </si>
  <si>
    <t>お別れ花束</t>
  </si>
  <si>
    <t>火葬炉</t>
  </si>
  <si>
    <t>博善系</t>
  </si>
  <si>
    <t>公営</t>
  </si>
  <si>
    <t>収骨容器</t>
  </si>
  <si>
    <t>火葬場休憩室</t>
  </si>
  <si>
    <t>）名</t>
  </si>
  <si>
    <t>企画施行費</t>
  </si>
  <si>
    <t>枕飾り</t>
  </si>
  <si>
    <t>後飾り</t>
  </si>
  <si>
    <t>祭壇</t>
  </si>
  <si>
    <t>差列者数（</t>
  </si>
  <si>
    <t>保棺日数（</t>
  </si>
  <si>
    <t>）日</t>
  </si>
  <si>
    <t>会葬礼状</t>
  </si>
  <si>
    <t>会葬返礼品</t>
  </si>
  <si>
    <t>霊柩車</t>
  </si>
  <si>
    <t>　●　病院→自宅や保管施設　　　搬送料　２１，０００円（１０km以内）</t>
  </si>
  <si>
    <t>　●　自宅・保管施設→火葬場　　搬送料　２１，０００円（１０km以内）</t>
  </si>
  <si>
    <t>　●　１日の保棺料（７，８７５円）</t>
  </si>
  <si>
    <t>　●　一式（１０，５００円） 　●　枕花含む一式（２２，０５０円）</t>
  </si>
  <si>
    <t>　●　一式（１０，５００円） 　</t>
  </si>
  <si>
    <t>　●　花束代金</t>
  </si>
  <si>
    <t>　●　最上等（４８，３００円）　　●　特別室（１０７，５００円）</t>
  </si>
  <si>
    <t>　●　椅子席（１名　４２０円）</t>
  </si>
  <si>
    <t>必要枚数（</t>
  </si>
  <si>
    <t>）枚</t>
  </si>
  <si>
    <t>送迎バス（往復）</t>
  </si>
  <si>
    <t>火葬場休憩室　　　　　　　　　　（博善系）</t>
  </si>
  <si>
    <t>お通夜の食事</t>
  </si>
  <si>
    <t>）人分</t>
  </si>
  <si>
    <t>）人分（</t>
  </si>
  <si>
    <t>お骨あげ後の食事</t>
  </si>
  <si>
    <t>献花</t>
  </si>
  <si>
    <t>参列者数（</t>
  </si>
  <si>
    <t>　●　商品単価　　５２５円</t>
  </si>
  <si>
    <t>　参列者（</t>
  </si>
  <si>
    <t>　●　商品単価１，０５０円</t>
  </si>
  <si>
    <t>　●　博善系式場「雪」（２３６，７７５円）　</t>
  </si>
  <si>
    <t>　　　※上記金額は白木祭壇、生花祭壇の規模による金額です</t>
  </si>
  <si>
    <t>　●　１人前　３，６７５円の料理</t>
  </si>
  <si>
    <t>（</t>
  </si>
  <si>
    <t>　●　８４０，０００円　●　１，０５０，０００円　●　１，５７５，０００円　●　大型祭壇</t>
  </si>
  <si>
    <t>　●　１００枚単価（１０，５００円）</t>
  </si>
  <si>
    <t>円</t>
  </si>
  <si>
    <t>）</t>
  </si>
  <si>
    <t>（</t>
  </si>
  <si>
    <t>）</t>
  </si>
  <si>
    <t>（</t>
  </si>
  <si>
    <t>　●　布張棺（１６８，０００円）　　●　布張棺取っ手付（１８９，０００円）</t>
  </si>
  <si>
    <t>　●　花単価（３１５円） 　</t>
  </si>
  <si>
    <t>　●　１０人前　３９，１６５円の料理</t>
  </si>
  <si>
    <t>　●　１０人前　７０，６６５円の料理</t>
  </si>
  <si>
    <t>　●　１０人前　４６，９３５円の料理</t>
  </si>
  <si>
    <t>　●　１０人前　５７，８５５円の料理</t>
  </si>
  <si>
    <t>　●　1回　１０，５００円</t>
  </si>
  <si>
    <t>関連消耗品</t>
  </si>
  <si>
    <t>　●　蝋燭・受付カード・会葬帳・香典帳など（８，４００円）</t>
  </si>
  <si>
    <t>写真はこちら</t>
  </si>
  <si>
    <t>　●　洋型リンカーン（３６，８６０円） 　●　洋型キャデラック（４４，７４０円）　</t>
  </si>
  <si>
    <t>　●　臨海５区民（２３，０００円）　　●　臨海５区外（４１，０００円）</t>
  </si>
  <si>
    <t>一般的心付</t>
  </si>
  <si>
    <t>　●　２６２，５００円　●　４２０，０００円　　　●　５２５，０００円　 　　●　６３０，０００円</t>
  </si>
  <si>
    <t xml:space="preserve">  ●　洋型クラウン（２８，９９０円） 　　 ●　洋型ボルボ（２８，９９０円）　 　</t>
  </si>
  <si>
    <t>）セット</t>
  </si>
  <si>
    <t>葬儀式場</t>
  </si>
  <si>
    <r>
      <t>品目等の選択と右の金額欄に記載する金額　　　　　　　　　　　　　　　　　</t>
    </r>
    <r>
      <rPr>
        <b/>
        <sz val="9"/>
        <color indexed="10"/>
        <rFont val="ＭＳ Ｐゴシック"/>
        <family val="3"/>
      </rPr>
      <t>（</t>
    </r>
    <r>
      <rPr>
        <b/>
        <sz val="9"/>
        <color indexed="13"/>
        <rFont val="ＭＳ Ｐゴシック"/>
        <family val="3"/>
      </rPr>
      <t>■</t>
    </r>
    <r>
      <rPr>
        <b/>
        <sz val="9"/>
        <color indexed="10"/>
        <rFont val="ＭＳ Ｐゴシック"/>
        <family val="3"/>
      </rPr>
      <t>）に数を入力して下さい</t>
    </r>
  </si>
  <si>
    <t>　●　瀬戸白覆い２号（１３，３３５円）・３号（１１，８６５円）　●　瀬戸金襴（１５，２２５円）</t>
  </si>
  <si>
    <t>　●　青磁（３５，７００円）　　　●　大理石（４５，１５０円）</t>
  </si>
  <si>
    <t>遺影写真</t>
  </si>
  <si>
    <r>
      <t>　●　式場</t>
    </r>
    <r>
      <rPr>
        <sz val="10"/>
        <rFont val="ＭＳ Ｐゴシック"/>
        <family val="3"/>
      </rPr>
      <t>　⇔　</t>
    </r>
    <r>
      <rPr>
        <sz val="8"/>
        <rFont val="ＭＳ Ｐゴシック"/>
        <family val="3"/>
      </rPr>
      <t xml:space="preserve">火葬場（２９，７００円） </t>
    </r>
  </si>
  <si>
    <t>棺及び納棺</t>
  </si>
  <si>
    <t>　●　四つ切手札付（２３，４００円） 　●　四つ切特額手札付（２６，０００円）</t>
  </si>
  <si>
    <t>　●　半切手札付（４４，０００円）  　  ●　パネル（別表）</t>
  </si>
  <si>
    <t>あなたが作る葬儀見積書　　　　　　　　　　　　　　　　　　　　　　　　　　　　　　　　　　　　　　　　　　　　　　　　　　　　　　　　　　（キリスト教式）</t>
  </si>
  <si>
    <t>　●　特別殯棺（１７７，０００円）</t>
  </si>
  <si>
    <t>　●　瑞江都民（２４，３００円）　　　●　瑞江都民外（７１，２８０円）　</t>
  </si>
  <si>
    <t>　●　人数２４名以下（２２，５７５円）　●　人数３６名以下（５５，１２５円）</t>
  </si>
  <si>
    <t>　●　人数４２名以下（８４，０００円）</t>
  </si>
  <si>
    <t>　●　霊柩車運転手（５，０００円）　 　●　火葬技師（５，０００円）　●　バス運転手（５，０００円）</t>
  </si>
  <si>
    <t>　●　搬送車運転手（１０，０００円）　　●　休憩室係（３，０００円）　　●　配膳１人当り（３，０００円）</t>
  </si>
  <si>
    <t>セレモニーレディー</t>
  </si>
  <si>
    <t>　●　１人の賃料（１５，７５０円）　</t>
  </si>
  <si>
    <t>）</t>
  </si>
  <si>
    <t>延べ人数（</t>
  </si>
  <si>
    <t xml:space="preserve">  ●　費用合計の１０％</t>
  </si>
  <si>
    <t>費用合計 ①</t>
  </si>
  <si>
    <t>費用合計 ②</t>
  </si>
  <si>
    <r>
      <t>費用総額　　　　　　</t>
    </r>
    <r>
      <rPr>
        <sz val="11"/>
        <rFont val="ＭＳ Ｐゴシック"/>
        <family val="3"/>
      </rPr>
      <t>（①＋②）</t>
    </r>
  </si>
  <si>
    <t xml:space="preserve">費用合計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</si>
</sst>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b/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34"/>
      <name val="ＭＳ Ｐゴシック"/>
      <family val="3"/>
    </font>
    <font>
      <b/>
      <sz val="9"/>
      <color indexed="13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4" fillId="0" borderId="13" xfId="49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38" fontId="4" fillId="0" borderId="11" xfId="49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8" fontId="4" fillId="0" borderId="24" xfId="49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3" fillId="34" borderId="12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16" fillId="0" borderId="2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34" borderId="12" xfId="0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34" borderId="0" xfId="0" applyFont="1" applyFill="1" applyBorder="1" applyAlignment="1">
      <alignment horizontal="right" vertical="center"/>
    </xf>
    <xf numFmtId="38" fontId="4" fillId="0" borderId="13" xfId="49" applyFont="1" applyBorder="1" applyAlignment="1">
      <alignment horizontal="right" vertical="center"/>
    </xf>
    <xf numFmtId="38" fontId="4" fillId="0" borderId="14" xfId="49" applyFont="1" applyBorder="1" applyAlignment="1">
      <alignment horizontal="right" vertical="center"/>
    </xf>
    <xf numFmtId="38" fontId="4" fillId="0" borderId="15" xfId="49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52" fillId="0" borderId="0" xfId="43" applyFont="1" applyAlignment="1" applyProtection="1">
      <alignment vertical="center"/>
      <protection/>
    </xf>
    <xf numFmtId="0" fontId="9" fillId="0" borderId="0" xfId="43" applyAlignment="1" applyProtection="1">
      <alignment vertical="center"/>
      <protection/>
    </xf>
    <xf numFmtId="38" fontId="4" fillId="0" borderId="11" xfId="49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0" fontId="0" fillId="34" borderId="17" xfId="0" applyFont="1" applyFill="1" applyBorder="1" applyAlignment="1">
      <alignment horizontal="right" vertical="center"/>
    </xf>
    <xf numFmtId="0" fontId="0" fillId="34" borderId="16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38" fontId="0" fillId="0" borderId="16" xfId="49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righ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38" fontId="11" fillId="0" borderId="11" xfId="49" applyFont="1" applyBorder="1" applyAlignment="1">
      <alignment horizontal="center" vertical="center"/>
    </xf>
    <xf numFmtId="38" fontId="11" fillId="0" borderId="20" xfId="49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04.html" TargetMode="External" /><Relationship Id="rId2" Type="http://schemas.openxmlformats.org/officeDocument/2006/relationships/hyperlink" Target="..\09.html" TargetMode="External" /><Relationship Id="rId3" Type="http://schemas.openxmlformats.org/officeDocument/2006/relationships/hyperlink" Target="..\03.html" TargetMode="External" /><Relationship Id="rId4" Type="http://schemas.openxmlformats.org/officeDocument/2006/relationships/hyperlink" Target="..\06.html" TargetMode="External" /><Relationship Id="rId5" Type="http://schemas.openxmlformats.org/officeDocument/2006/relationships/hyperlink" Target="..\07.html" TargetMode="External" /><Relationship Id="rId6" Type="http://schemas.openxmlformats.org/officeDocument/2006/relationships/hyperlink" Target="..\08.html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showGridLines="0" tabSelected="1" zoomScalePageLayoutView="0" workbookViewId="0" topLeftCell="A21">
      <selection activeCell="Z41" sqref="Z41"/>
    </sheetView>
  </sheetViews>
  <sheetFormatPr defaultColWidth="9.00390625" defaultRowHeight="13.5"/>
  <cols>
    <col min="1" max="1" width="15.625" style="0" customWidth="1"/>
    <col min="2" max="2" width="3.50390625" style="0" customWidth="1"/>
    <col min="3" max="8" width="3.625" style="0" customWidth="1"/>
    <col min="9" max="9" width="3.75390625" style="0" customWidth="1"/>
    <col min="10" max="16" width="3.625" style="0" customWidth="1"/>
    <col min="17" max="17" width="4.125" style="0" customWidth="1"/>
    <col min="18" max="18" width="12.50390625" style="13" customWidth="1"/>
    <col min="19" max="19" width="2.625" style="116" customWidth="1"/>
    <col min="20" max="20" width="3.625" style="2" customWidth="1"/>
    <col min="21" max="31" width="3.625" style="0" customWidth="1"/>
  </cols>
  <sheetData>
    <row r="1" spans="1:19" ht="44.25" customHeight="1">
      <c r="A1" s="97" t="s">
        <v>80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33" customHeight="1">
      <c r="A2" s="1" t="s">
        <v>0</v>
      </c>
      <c r="B2" s="98" t="s">
        <v>72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00"/>
      <c r="R2" s="107" t="s">
        <v>1</v>
      </c>
      <c r="S2" s="108"/>
    </row>
    <row r="3" spans="1:19" ht="18" customHeight="1">
      <c r="A3" s="37" t="s">
        <v>2</v>
      </c>
      <c r="B3" s="60" t="s">
        <v>23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14">
        <v>21000</v>
      </c>
      <c r="S3" s="55" t="s">
        <v>50</v>
      </c>
    </row>
    <row r="4" spans="1:19" ht="18" customHeight="1">
      <c r="A4" s="37" t="s">
        <v>3</v>
      </c>
      <c r="B4" s="60" t="s">
        <v>24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14">
        <v>21000</v>
      </c>
      <c r="S4" s="55" t="s">
        <v>50</v>
      </c>
    </row>
    <row r="5" spans="1:19" ht="18" customHeight="1">
      <c r="A5" s="37" t="s">
        <v>4</v>
      </c>
      <c r="B5" s="60" t="s">
        <v>61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102"/>
      <c r="R5" s="14">
        <v>10500</v>
      </c>
      <c r="S5" s="55" t="s">
        <v>50</v>
      </c>
    </row>
    <row r="6" spans="1:19" ht="18" customHeight="1">
      <c r="A6" s="38" t="s">
        <v>77</v>
      </c>
      <c r="B6" s="8" t="s">
        <v>55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79" t="s">
        <v>64</v>
      </c>
      <c r="O6" s="80"/>
      <c r="P6" s="80"/>
      <c r="Q6" s="29"/>
      <c r="R6" s="14"/>
      <c r="S6" s="55" t="s">
        <v>50</v>
      </c>
    </row>
    <row r="7" spans="1:19" ht="18" customHeight="1">
      <c r="A7" s="37" t="s">
        <v>5</v>
      </c>
      <c r="B7" s="8" t="s">
        <v>25</v>
      </c>
      <c r="C7" s="16"/>
      <c r="D7" s="16"/>
      <c r="E7" s="16"/>
      <c r="F7" s="16"/>
      <c r="G7" s="16"/>
      <c r="H7" s="16"/>
      <c r="I7" s="82" t="s">
        <v>18</v>
      </c>
      <c r="J7" s="82"/>
      <c r="K7" s="82"/>
      <c r="L7" s="53"/>
      <c r="M7" s="16" t="s">
        <v>19</v>
      </c>
      <c r="N7" s="16"/>
      <c r="O7" s="16"/>
      <c r="P7" s="16"/>
      <c r="Q7" s="16"/>
      <c r="R7" s="14">
        <f>L7*7875</f>
        <v>0</v>
      </c>
      <c r="S7" s="55" t="s">
        <v>50</v>
      </c>
    </row>
    <row r="8" spans="1:19" ht="18" customHeight="1">
      <c r="A8" s="39" t="s">
        <v>14</v>
      </c>
      <c r="B8" s="60" t="s">
        <v>26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14"/>
      <c r="S8" s="55" t="s">
        <v>50</v>
      </c>
    </row>
    <row r="9" spans="1:19" ht="18" customHeight="1">
      <c r="A9" s="39" t="s">
        <v>15</v>
      </c>
      <c r="B9" s="60" t="s">
        <v>27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14">
        <v>10500</v>
      </c>
      <c r="S9" s="55" t="s">
        <v>50</v>
      </c>
    </row>
    <row r="10" spans="1:19" ht="14.25" customHeight="1">
      <c r="A10" s="91" t="s">
        <v>75</v>
      </c>
      <c r="B10" s="73" t="s">
        <v>78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  <c r="R10" s="81"/>
      <c r="S10" s="101" t="s">
        <v>50</v>
      </c>
    </row>
    <row r="11" spans="1:19" ht="14.25" customHeight="1">
      <c r="A11" s="92"/>
      <c r="B11" s="12" t="s">
        <v>79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79" t="s">
        <v>64</v>
      </c>
      <c r="O11" s="80"/>
      <c r="P11" s="80"/>
      <c r="Q11" s="23"/>
      <c r="R11" s="81"/>
      <c r="S11" s="101"/>
    </row>
    <row r="12" spans="1:19" ht="18" customHeight="1">
      <c r="A12" s="40" t="s">
        <v>71</v>
      </c>
      <c r="B12" s="60" t="s">
        <v>44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14">
        <v>236000</v>
      </c>
      <c r="S12" s="55" t="s">
        <v>50</v>
      </c>
    </row>
    <row r="13" spans="1:19" ht="18" customHeight="1">
      <c r="A13" s="40" t="s">
        <v>87</v>
      </c>
      <c r="B13" s="8" t="s">
        <v>88</v>
      </c>
      <c r="C13" s="16"/>
      <c r="D13" s="16"/>
      <c r="E13" s="16"/>
      <c r="F13" s="16"/>
      <c r="G13" s="17"/>
      <c r="H13" s="95" t="s">
        <v>90</v>
      </c>
      <c r="I13" s="95"/>
      <c r="J13" s="65"/>
      <c r="K13" s="65"/>
      <c r="L13" s="16" t="s">
        <v>89</v>
      </c>
      <c r="M13" s="16"/>
      <c r="N13" s="16"/>
      <c r="O13" s="16"/>
      <c r="P13" s="16"/>
      <c r="Q13" s="29"/>
      <c r="R13" s="14">
        <f>15750*J13</f>
        <v>0</v>
      </c>
      <c r="S13" s="55" t="s">
        <v>50</v>
      </c>
    </row>
    <row r="14" spans="1:19" ht="14.25" customHeight="1">
      <c r="A14" s="59" t="s">
        <v>16</v>
      </c>
      <c r="B14" s="9" t="s">
        <v>68</v>
      </c>
      <c r="C14" s="24"/>
      <c r="D14" s="18"/>
      <c r="E14" s="18"/>
      <c r="F14" s="18"/>
      <c r="G14" s="18"/>
      <c r="H14" s="24"/>
      <c r="I14" s="24"/>
      <c r="J14" s="24"/>
      <c r="K14" s="24"/>
      <c r="L14" s="24"/>
      <c r="M14" s="24"/>
      <c r="N14" s="24"/>
      <c r="O14" s="24"/>
      <c r="P14" s="24"/>
      <c r="Q14" s="26"/>
      <c r="R14" s="96"/>
      <c r="S14" s="101" t="s">
        <v>50</v>
      </c>
    </row>
    <row r="15" spans="1:19" ht="14.25" customHeight="1">
      <c r="A15" s="59"/>
      <c r="B15" s="6" t="s">
        <v>48</v>
      </c>
      <c r="C15" s="31"/>
      <c r="D15" s="10"/>
      <c r="E15" s="10"/>
      <c r="F15" s="10"/>
      <c r="G15" s="10"/>
      <c r="H15" s="31"/>
      <c r="I15" s="31"/>
      <c r="J15" s="31"/>
      <c r="K15" s="31"/>
      <c r="L15" s="31"/>
      <c r="M15" s="31"/>
      <c r="N15" s="31"/>
      <c r="O15" s="31"/>
      <c r="P15" s="31"/>
      <c r="Q15" s="34"/>
      <c r="R15" s="96"/>
      <c r="S15" s="101"/>
    </row>
    <row r="16" spans="1:19" ht="14.25" customHeight="1">
      <c r="A16" s="59"/>
      <c r="B16" s="21" t="s">
        <v>45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79" t="s">
        <v>64</v>
      </c>
      <c r="O16" s="80"/>
      <c r="P16" s="80"/>
      <c r="Q16" s="23"/>
      <c r="R16" s="96"/>
      <c r="S16" s="101"/>
    </row>
    <row r="17" spans="1:20" ht="18" customHeight="1">
      <c r="A17" s="41" t="s">
        <v>39</v>
      </c>
      <c r="B17" s="8" t="s">
        <v>56</v>
      </c>
      <c r="C17" s="16"/>
      <c r="D17" s="16"/>
      <c r="E17" s="16"/>
      <c r="F17" s="16"/>
      <c r="G17" s="16"/>
      <c r="H17" s="82" t="s">
        <v>40</v>
      </c>
      <c r="I17" s="82"/>
      <c r="J17" s="82"/>
      <c r="K17" s="65"/>
      <c r="L17" s="65"/>
      <c r="M17" s="16" t="s">
        <v>32</v>
      </c>
      <c r="N17" s="16"/>
      <c r="O17" s="16"/>
      <c r="P17" s="16"/>
      <c r="Q17" s="29"/>
      <c r="R17" s="14">
        <f>K17*315</f>
        <v>0</v>
      </c>
      <c r="S17" s="55" t="s">
        <v>50</v>
      </c>
      <c r="T17"/>
    </row>
    <row r="18" spans="1:20" ht="18" customHeight="1">
      <c r="A18" s="41" t="s">
        <v>62</v>
      </c>
      <c r="B18" s="73" t="s">
        <v>63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14">
        <v>8400</v>
      </c>
      <c r="S18" s="55" t="s">
        <v>50</v>
      </c>
      <c r="T18"/>
    </row>
    <row r="19" spans="1:20" ht="18" customHeight="1">
      <c r="A19" s="41" t="s">
        <v>20</v>
      </c>
      <c r="B19" s="8" t="s">
        <v>49</v>
      </c>
      <c r="C19" s="16"/>
      <c r="D19" s="16"/>
      <c r="E19" s="16"/>
      <c r="F19" s="16"/>
      <c r="G19" s="16"/>
      <c r="H19" s="82" t="s">
        <v>31</v>
      </c>
      <c r="I19" s="82"/>
      <c r="J19" s="82"/>
      <c r="K19" s="65"/>
      <c r="L19" s="65"/>
      <c r="M19" s="16" t="s">
        <v>32</v>
      </c>
      <c r="N19" s="16"/>
      <c r="O19" s="16"/>
      <c r="P19" s="16"/>
      <c r="Q19" s="16"/>
      <c r="R19" s="14">
        <f>K19*105</f>
        <v>0</v>
      </c>
      <c r="S19" s="55" t="s">
        <v>50</v>
      </c>
      <c r="T19"/>
    </row>
    <row r="20" spans="1:31" ht="19.5" customHeight="1">
      <c r="A20" s="37" t="s">
        <v>6</v>
      </c>
      <c r="B20" s="60" t="s">
        <v>28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14">
        <v>10500</v>
      </c>
      <c r="S20" s="55" t="s">
        <v>50</v>
      </c>
      <c r="T20"/>
      <c r="AE20" s="46"/>
    </row>
    <row r="21" spans="1:20" ht="14.25" customHeight="1">
      <c r="A21" s="59" t="s">
        <v>22</v>
      </c>
      <c r="B21" s="111" t="s">
        <v>69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3"/>
      <c r="R21" s="81"/>
      <c r="S21" s="101" t="s">
        <v>50</v>
      </c>
      <c r="T21"/>
    </row>
    <row r="22" spans="1:20" ht="14.25" customHeight="1">
      <c r="A22" s="59"/>
      <c r="B22" s="111" t="s">
        <v>65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3"/>
      <c r="R22" s="81"/>
      <c r="S22" s="101"/>
      <c r="T22"/>
    </row>
    <row r="23" spans="1:20" ht="19.5" customHeight="1" thickBot="1">
      <c r="A23" s="42" t="s">
        <v>33</v>
      </c>
      <c r="B23" s="73" t="s">
        <v>76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5">
        <v>29700</v>
      </c>
      <c r="S23" s="56" t="s">
        <v>50</v>
      </c>
      <c r="T23"/>
    </row>
    <row r="24" spans="1:20" ht="19.5" customHeight="1" thickTop="1">
      <c r="A24" s="44" t="s">
        <v>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43"/>
      <c r="S24" s="57"/>
      <c r="T24"/>
    </row>
    <row r="25" spans="1:20" ht="14.25" customHeight="1">
      <c r="A25" s="89" t="s">
        <v>8</v>
      </c>
      <c r="B25" s="73" t="s">
        <v>29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5"/>
      <c r="R25" s="81"/>
      <c r="S25" s="101" t="s">
        <v>50</v>
      </c>
      <c r="T25"/>
    </row>
    <row r="26" spans="1:20" ht="14.25" customHeight="1">
      <c r="A26" s="93"/>
      <c r="B26" s="12" t="s">
        <v>81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79" t="s">
        <v>64</v>
      </c>
      <c r="O26" s="80"/>
      <c r="P26" s="80"/>
      <c r="Q26" s="23"/>
      <c r="R26" s="81"/>
      <c r="S26" s="101"/>
      <c r="T26"/>
    </row>
    <row r="27" spans="1:20" ht="14.25" customHeight="1">
      <c r="A27" s="89" t="s">
        <v>9</v>
      </c>
      <c r="B27" s="73" t="s">
        <v>66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5"/>
      <c r="R27" s="81"/>
      <c r="S27" s="101" t="s">
        <v>50</v>
      </c>
      <c r="T27"/>
    </row>
    <row r="28" spans="1:20" ht="14.25" customHeight="1" thickBot="1">
      <c r="A28" s="90"/>
      <c r="B28" s="104" t="s">
        <v>82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84"/>
      <c r="S28" s="109"/>
      <c r="T28"/>
    </row>
    <row r="29" spans="1:20" ht="14.25" customHeight="1" thickTop="1">
      <c r="A29" s="67" t="s">
        <v>10</v>
      </c>
      <c r="B29" s="47" t="s">
        <v>73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9"/>
      <c r="R29" s="72"/>
      <c r="S29" s="110" t="s">
        <v>50</v>
      </c>
      <c r="T29"/>
    </row>
    <row r="30" spans="1:20" ht="14.25" customHeight="1">
      <c r="A30" s="68"/>
      <c r="B30" s="12" t="s">
        <v>74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79" t="s">
        <v>64</v>
      </c>
      <c r="O30" s="80"/>
      <c r="P30" s="80"/>
      <c r="Q30" s="23"/>
      <c r="R30" s="81"/>
      <c r="S30" s="101"/>
      <c r="T30"/>
    </row>
    <row r="31" spans="1:20" ht="14.25" customHeight="1">
      <c r="A31" s="87" t="s">
        <v>34</v>
      </c>
      <c r="B31" s="73" t="s">
        <v>83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5"/>
      <c r="R31" s="81"/>
      <c r="S31" s="101" t="s">
        <v>50</v>
      </c>
      <c r="T31"/>
    </row>
    <row r="32" spans="1:20" ht="14.25" customHeight="1">
      <c r="A32" s="87"/>
      <c r="B32" s="7" t="s">
        <v>84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81"/>
      <c r="S32" s="101"/>
      <c r="T32"/>
    </row>
    <row r="33" spans="1:20" ht="19.5" customHeight="1">
      <c r="A33" s="37" t="s">
        <v>11</v>
      </c>
      <c r="B33" s="8" t="s">
        <v>30</v>
      </c>
      <c r="C33" s="16"/>
      <c r="D33" s="16"/>
      <c r="E33" s="16"/>
      <c r="F33" s="16"/>
      <c r="G33" s="16"/>
      <c r="H33" s="16"/>
      <c r="I33" s="82" t="s">
        <v>17</v>
      </c>
      <c r="J33" s="82"/>
      <c r="K33" s="82"/>
      <c r="L33" s="65"/>
      <c r="M33" s="65"/>
      <c r="N33" s="16" t="s">
        <v>12</v>
      </c>
      <c r="O33" s="28"/>
      <c r="P33" s="28"/>
      <c r="Q33" s="58"/>
      <c r="R33" s="14">
        <f>L33*420</f>
        <v>0</v>
      </c>
      <c r="S33" s="55" t="s">
        <v>50</v>
      </c>
      <c r="T33"/>
    </row>
    <row r="34" spans="1:20" ht="18" customHeight="1">
      <c r="A34" s="52" t="s">
        <v>95</v>
      </c>
      <c r="B34" s="51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14">
        <f>SUM(R2:R33)</f>
        <v>347600</v>
      </c>
      <c r="S34" s="55" t="s">
        <v>50</v>
      </c>
      <c r="T34"/>
    </row>
    <row r="35" spans="1:20" ht="18" customHeight="1">
      <c r="A35" s="37" t="s">
        <v>13</v>
      </c>
      <c r="B35" s="60" t="s">
        <v>91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14">
        <f>R34*0.1</f>
        <v>34760</v>
      </c>
      <c r="S35" s="55" t="s">
        <v>50</v>
      </c>
      <c r="T35"/>
    </row>
    <row r="36" spans="1:20" ht="18" customHeight="1">
      <c r="A36" s="52" t="s">
        <v>92</v>
      </c>
      <c r="B36" s="9"/>
      <c r="C36" s="18"/>
      <c r="D36" s="18"/>
      <c r="E36" s="18"/>
      <c r="F36" s="18"/>
      <c r="G36" s="18"/>
      <c r="H36" s="18"/>
      <c r="I36" s="18"/>
      <c r="J36" s="18"/>
      <c r="K36" s="18"/>
      <c r="L36" s="50"/>
      <c r="M36" s="18"/>
      <c r="N36" s="18"/>
      <c r="O36" s="18"/>
      <c r="P36" s="18"/>
      <c r="Q36" s="18"/>
      <c r="R36" s="5">
        <f>R34+R35</f>
        <v>382360</v>
      </c>
      <c r="S36" s="55" t="s">
        <v>50</v>
      </c>
      <c r="T36"/>
    </row>
    <row r="37" spans="1:20" ht="14.25" customHeight="1">
      <c r="A37" s="66" t="s">
        <v>35</v>
      </c>
      <c r="B37" s="11" t="s">
        <v>57</v>
      </c>
      <c r="C37" s="24"/>
      <c r="D37" s="24"/>
      <c r="E37" s="24"/>
      <c r="F37" s="30"/>
      <c r="G37" s="30"/>
      <c r="H37" s="25" t="s">
        <v>47</v>
      </c>
      <c r="I37" s="86"/>
      <c r="J37" s="86"/>
      <c r="K37" s="24" t="s">
        <v>70</v>
      </c>
      <c r="M37" s="25" t="s">
        <v>52</v>
      </c>
      <c r="N37" s="88">
        <f>39165*I37</f>
        <v>0</v>
      </c>
      <c r="O37" s="88"/>
      <c r="P37" s="88"/>
      <c r="Q37" s="24" t="s">
        <v>53</v>
      </c>
      <c r="R37" s="70">
        <f>N37+N38+N39+N40</f>
        <v>0</v>
      </c>
      <c r="S37" s="114" t="s">
        <v>50</v>
      </c>
      <c r="T37"/>
    </row>
    <row r="38" spans="1:20" ht="14.25" customHeight="1">
      <c r="A38" s="67"/>
      <c r="B38" s="15" t="s">
        <v>59</v>
      </c>
      <c r="C38" s="31"/>
      <c r="D38" s="31"/>
      <c r="E38" s="31"/>
      <c r="F38" s="32"/>
      <c r="G38" s="32"/>
      <c r="H38" s="33" t="s">
        <v>47</v>
      </c>
      <c r="I38" s="69"/>
      <c r="J38" s="69"/>
      <c r="K38" s="31" t="s">
        <v>70</v>
      </c>
      <c r="L38" s="33"/>
      <c r="M38" s="33" t="s">
        <v>52</v>
      </c>
      <c r="N38" s="64">
        <f>46935*I38</f>
        <v>0</v>
      </c>
      <c r="O38" s="64"/>
      <c r="P38" s="64"/>
      <c r="Q38" s="31" t="s">
        <v>53</v>
      </c>
      <c r="R38" s="71"/>
      <c r="S38" s="115"/>
      <c r="T38"/>
    </row>
    <row r="39" spans="1:20" ht="14.25" customHeight="1">
      <c r="A39" s="67"/>
      <c r="B39" s="15" t="s">
        <v>60</v>
      </c>
      <c r="C39" s="31"/>
      <c r="D39" s="31"/>
      <c r="E39" s="31"/>
      <c r="F39" s="32"/>
      <c r="G39" s="32"/>
      <c r="H39" s="33" t="s">
        <v>47</v>
      </c>
      <c r="I39" s="69"/>
      <c r="J39" s="69"/>
      <c r="K39" s="31" t="s">
        <v>70</v>
      </c>
      <c r="L39" s="33"/>
      <c r="M39" s="33" t="s">
        <v>52</v>
      </c>
      <c r="N39" s="64">
        <f>57855*I39</f>
        <v>0</v>
      </c>
      <c r="O39" s="64"/>
      <c r="P39" s="64"/>
      <c r="Q39" s="31" t="s">
        <v>53</v>
      </c>
      <c r="R39" s="71"/>
      <c r="S39" s="115"/>
      <c r="T39"/>
    </row>
    <row r="40" spans="1:20" ht="14.25" customHeight="1">
      <c r="A40" s="67"/>
      <c r="B40" s="15" t="s">
        <v>58</v>
      </c>
      <c r="C40" s="31"/>
      <c r="D40" s="31"/>
      <c r="E40" s="31"/>
      <c r="F40" s="32"/>
      <c r="G40" s="32"/>
      <c r="H40" s="33" t="s">
        <v>47</v>
      </c>
      <c r="I40" s="69"/>
      <c r="J40" s="69"/>
      <c r="K40" s="31" t="s">
        <v>70</v>
      </c>
      <c r="L40" s="33"/>
      <c r="M40" s="33" t="s">
        <v>52</v>
      </c>
      <c r="N40" s="64">
        <f>70665*I40</f>
        <v>0</v>
      </c>
      <c r="O40" s="64"/>
      <c r="P40" s="64"/>
      <c r="Q40" s="31" t="s">
        <v>53</v>
      </c>
      <c r="R40" s="71"/>
      <c r="S40" s="115"/>
      <c r="T40"/>
    </row>
    <row r="41" spans="1:20" ht="11.25" customHeight="1">
      <c r="A41" s="68"/>
      <c r="B41" s="12"/>
      <c r="C41" s="22"/>
      <c r="D41" s="22"/>
      <c r="E41" s="22"/>
      <c r="F41" s="35"/>
      <c r="G41" s="35"/>
      <c r="H41" s="27"/>
      <c r="I41" s="45"/>
      <c r="J41" s="45"/>
      <c r="K41" s="22"/>
      <c r="L41" s="27"/>
      <c r="M41" s="27"/>
      <c r="N41" s="79" t="s">
        <v>64</v>
      </c>
      <c r="O41" s="80"/>
      <c r="P41" s="80"/>
      <c r="Q41" s="22"/>
      <c r="R41" s="72"/>
      <c r="S41" s="110"/>
      <c r="T41"/>
    </row>
    <row r="42" spans="1:20" ht="19.5" customHeight="1">
      <c r="A42" s="40" t="s">
        <v>38</v>
      </c>
      <c r="B42" s="8" t="s">
        <v>46</v>
      </c>
      <c r="C42" s="16"/>
      <c r="D42" s="16"/>
      <c r="E42" s="16"/>
      <c r="F42" s="36"/>
      <c r="G42" s="36"/>
      <c r="H42" s="17" t="s">
        <v>54</v>
      </c>
      <c r="I42" s="65"/>
      <c r="J42" s="65"/>
      <c r="K42" s="61" t="s">
        <v>36</v>
      </c>
      <c r="L42" s="61"/>
      <c r="M42" s="16"/>
      <c r="N42" s="16"/>
      <c r="O42" s="16"/>
      <c r="P42" s="16"/>
      <c r="Q42" s="16"/>
      <c r="R42" s="14">
        <f>I42*3675</f>
        <v>0</v>
      </c>
      <c r="S42" s="55" t="s">
        <v>50</v>
      </c>
      <c r="T42"/>
    </row>
    <row r="43" spans="1:19" ht="14.25" customHeight="1">
      <c r="A43" s="59" t="s">
        <v>21</v>
      </c>
      <c r="B43" s="11" t="s">
        <v>41</v>
      </c>
      <c r="C43" s="24"/>
      <c r="D43" s="24"/>
      <c r="E43" s="24"/>
      <c r="F43" s="24"/>
      <c r="G43" s="62" t="s">
        <v>42</v>
      </c>
      <c r="H43" s="62"/>
      <c r="I43" s="86"/>
      <c r="J43" s="86"/>
      <c r="K43" s="24" t="s">
        <v>37</v>
      </c>
      <c r="L43" s="24"/>
      <c r="M43" s="103">
        <f>I43*525</f>
        <v>0</v>
      </c>
      <c r="N43" s="103"/>
      <c r="O43" s="103"/>
      <c r="P43" s="103"/>
      <c r="Q43" s="26" t="s">
        <v>51</v>
      </c>
      <c r="R43" s="81">
        <f>M43+M44</f>
        <v>0</v>
      </c>
      <c r="S43" s="101" t="s">
        <v>50</v>
      </c>
    </row>
    <row r="44" spans="1:19" ht="14.25" customHeight="1">
      <c r="A44" s="59"/>
      <c r="B44" s="12" t="s">
        <v>43</v>
      </c>
      <c r="C44" s="22"/>
      <c r="D44" s="22"/>
      <c r="E44" s="22"/>
      <c r="F44" s="22"/>
      <c r="G44" s="63" t="s">
        <v>42</v>
      </c>
      <c r="H44" s="63"/>
      <c r="I44" s="85"/>
      <c r="J44" s="85"/>
      <c r="K44" s="22" t="s">
        <v>37</v>
      </c>
      <c r="L44" s="22"/>
      <c r="M44" s="83">
        <f>I44*1050</f>
        <v>0</v>
      </c>
      <c r="N44" s="83"/>
      <c r="O44" s="83"/>
      <c r="P44" s="83"/>
      <c r="Q44" s="23" t="s">
        <v>51</v>
      </c>
      <c r="R44" s="81"/>
      <c r="S44" s="101"/>
    </row>
    <row r="45" spans="1:20" ht="14.25" customHeight="1">
      <c r="A45" s="59" t="s">
        <v>67</v>
      </c>
      <c r="B45" s="73" t="s">
        <v>85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5"/>
      <c r="R45" s="81">
        <v>40000</v>
      </c>
      <c r="S45" s="101" t="s">
        <v>50</v>
      </c>
      <c r="T45"/>
    </row>
    <row r="46" spans="1:20" ht="14.25" customHeight="1">
      <c r="A46" s="59"/>
      <c r="B46" s="76" t="s">
        <v>86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  <c r="R46" s="81"/>
      <c r="S46" s="101"/>
      <c r="T46"/>
    </row>
    <row r="47" spans="1:20" ht="18" customHeight="1">
      <c r="A47" s="52" t="s">
        <v>93</v>
      </c>
      <c r="B47" s="51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14">
        <f>SUM(R37:R46)</f>
        <v>40000</v>
      </c>
      <c r="S47" s="55" t="s">
        <v>50</v>
      </c>
      <c r="T47"/>
    </row>
    <row r="48" spans="1:20" ht="32.25" customHeight="1">
      <c r="A48" s="54" t="s">
        <v>94</v>
      </c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14">
        <f>R36+R47</f>
        <v>422360</v>
      </c>
      <c r="S48" s="55" t="s">
        <v>50</v>
      </c>
      <c r="T48"/>
    </row>
  </sheetData>
  <sheetProtection/>
  <mergeCells count="84">
    <mergeCell ref="S37:S41"/>
    <mergeCell ref="B23:Q23"/>
    <mergeCell ref="B25:Q25"/>
    <mergeCell ref="B27:Q27"/>
    <mergeCell ref="L33:M33"/>
    <mergeCell ref="R31:R32"/>
    <mergeCell ref="S45:S46"/>
    <mergeCell ref="R2:S2"/>
    <mergeCell ref="S25:S26"/>
    <mergeCell ref="S27:S28"/>
    <mergeCell ref="S29:S30"/>
    <mergeCell ref="S31:S32"/>
    <mergeCell ref="S14:S16"/>
    <mergeCell ref="S10:S11"/>
    <mergeCell ref="R10:R11"/>
    <mergeCell ref="R45:R46"/>
    <mergeCell ref="S43:S44"/>
    <mergeCell ref="B5:Q5"/>
    <mergeCell ref="M43:P43"/>
    <mergeCell ref="I43:J43"/>
    <mergeCell ref="I7:K7"/>
    <mergeCell ref="N6:P6"/>
    <mergeCell ref="N16:P16"/>
    <mergeCell ref="B12:Q12"/>
    <mergeCell ref="B28:Q28"/>
    <mergeCell ref="B31:Q31"/>
    <mergeCell ref="N26:P26"/>
    <mergeCell ref="A1:S1"/>
    <mergeCell ref="A14:A16"/>
    <mergeCell ref="H17:J17"/>
    <mergeCell ref="B2:Q2"/>
    <mergeCell ref="B3:Q3"/>
    <mergeCell ref="B4:Q4"/>
    <mergeCell ref="B9:Q9"/>
    <mergeCell ref="S21:S22"/>
    <mergeCell ref="B21:Q21"/>
    <mergeCell ref="B24:Q24"/>
    <mergeCell ref="N11:P11"/>
    <mergeCell ref="H13:I13"/>
    <mergeCell ref="J13:K13"/>
    <mergeCell ref="K17:L17"/>
    <mergeCell ref="R14:R16"/>
    <mergeCell ref="B18:Q18"/>
    <mergeCell ref="B22:Q22"/>
    <mergeCell ref="A31:A32"/>
    <mergeCell ref="N37:P37"/>
    <mergeCell ref="N38:P38"/>
    <mergeCell ref="N39:P39"/>
    <mergeCell ref="B8:Q8"/>
    <mergeCell ref="A27:A28"/>
    <mergeCell ref="A10:A11"/>
    <mergeCell ref="A25:A26"/>
    <mergeCell ref="B20:Q20"/>
    <mergeCell ref="B10:Q10"/>
    <mergeCell ref="R25:R26"/>
    <mergeCell ref="R21:R22"/>
    <mergeCell ref="I44:J44"/>
    <mergeCell ref="R29:R30"/>
    <mergeCell ref="A21:A22"/>
    <mergeCell ref="A29:A30"/>
    <mergeCell ref="I37:J37"/>
    <mergeCell ref="N41:P41"/>
    <mergeCell ref="I39:J39"/>
    <mergeCell ref="I33:K33"/>
    <mergeCell ref="R37:R41"/>
    <mergeCell ref="B45:Q45"/>
    <mergeCell ref="B46:Q46"/>
    <mergeCell ref="K42:L42"/>
    <mergeCell ref="K19:L19"/>
    <mergeCell ref="N30:P30"/>
    <mergeCell ref="R43:R44"/>
    <mergeCell ref="H19:J19"/>
    <mergeCell ref="M44:P44"/>
    <mergeCell ref="R27:R28"/>
    <mergeCell ref="A45:A46"/>
    <mergeCell ref="B35:Q35"/>
    <mergeCell ref="G43:H43"/>
    <mergeCell ref="G44:H44"/>
    <mergeCell ref="N40:P40"/>
    <mergeCell ref="A43:A44"/>
    <mergeCell ref="I42:J42"/>
    <mergeCell ref="A37:A41"/>
    <mergeCell ref="I38:J38"/>
    <mergeCell ref="I40:J40"/>
  </mergeCells>
  <hyperlinks>
    <hyperlink ref="N6:P6" r:id="rId1" display="写真はこちら"/>
    <hyperlink ref="N11:P11" r:id="rId2" display="写真はこちら"/>
    <hyperlink ref="N16:P16" r:id="rId3" display="写真はこちら"/>
    <hyperlink ref="N26:P26" r:id="rId4" display="写真はこちら"/>
    <hyperlink ref="N30:P30" r:id="rId5" display="写真はこちら"/>
    <hyperlink ref="N41:P41" r:id="rId6" display="写真はこちら"/>
  </hyperlinks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本城　益生</dc:creator>
  <cp:keywords/>
  <dc:description/>
  <cp:lastModifiedBy>高田久芳</cp:lastModifiedBy>
  <cp:lastPrinted>2009-10-28T07:45:20Z</cp:lastPrinted>
  <dcterms:created xsi:type="dcterms:W3CDTF">2009-08-20T07:30:23Z</dcterms:created>
  <dcterms:modified xsi:type="dcterms:W3CDTF">2010-04-16T07:09:26Z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