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8555" windowHeight="12330" activeTab="0"/>
  </bookViews>
  <sheets>
    <sheet name="仏教式 " sheetId="1" r:id="rId1"/>
  </sheets>
  <definedNames>
    <definedName name="_xlnm.Print_Area" localSheetId="0">'仏教式 '!$A$1:$S$51</definedName>
  </definedNames>
  <calcPr fullCalcOnLoad="1"/>
</workbook>
</file>

<file path=xl/sharedStrings.xml><?xml version="1.0" encoding="utf-8"?>
<sst xmlns="http://schemas.openxmlformats.org/spreadsheetml/2006/main" count="149" uniqueCount="98">
  <si>
    <t>項目</t>
  </si>
  <si>
    <t>金額</t>
  </si>
  <si>
    <t>遺体搬送①</t>
  </si>
  <si>
    <t>遺体搬送②</t>
  </si>
  <si>
    <t>遺体防腐処置</t>
  </si>
  <si>
    <t>保棺</t>
  </si>
  <si>
    <t>お別れ花束</t>
  </si>
  <si>
    <t>火葬炉</t>
  </si>
  <si>
    <t>博善系</t>
  </si>
  <si>
    <t>公営</t>
  </si>
  <si>
    <t>収骨容器</t>
  </si>
  <si>
    <t>火葬場休憩室</t>
  </si>
  <si>
    <t>）名</t>
  </si>
  <si>
    <t>企画施行費</t>
  </si>
  <si>
    <t>参列者数（</t>
  </si>
  <si>
    <t>枕飾り</t>
  </si>
  <si>
    <t>後飾り</t>
  </si>
  <si>
    <t>祭壇</t>
  </si>
  <si>
    <t>保棺日数（</t>
  </si>
  <si>
    <t>）日</t>
  </si>
  <si>
    <t>供物</t>
  </si>
  <si>
    <t>会葬礼状</t>
  </si>
  <si>
    <t>会葬返礼品</t>
  </si>
  <si>
    <t>霊柩車</t>
  </si>
  <si>
    <t>　●　病院→自宅や保管施設　　　搬送料　２１，０００円（１０km以内）</t>
  </si>
  <si>
    <t>　●　自宅・保管施設→火葬場　　搬送料　２１，０００円（１０km以内）</t>
  </si>
  <si>
    <t>　●　１日の保棺料（７，８７５円）</t>
  </si>
  <si>
    <t>　●　一式（１０，５００円） 　</t>
  </si>
  <si>
    <t>　●　花束代金</t>
  </si>
  <si>
    <t>　●　最上等（４８，３００円）　　●　特別室（１０７，５００円）</t>
  </si>
  <si>
    <t>　●　椅子席（１名　４２０円）</t>
  </si>
  <si>
    <t>必要枚数（</t>
  </si>
  <si>
    <t>）枚</t>
  </si>
  <si>
    <t>送迎バス（往復）</t>
  </si>
  <si>
    <t>火葬場休憩室　　　　　　　　　　（博善系）</t>
  </si>
  <si>
    <t>お通夜の食事</t>
  </si>
  <si>
    <t>）人分（</t>
  </si>
  <si>
    <t>お骨あげ後の食事</t>
  </si>
  <si>
    <t>　●　商品単価　　５２５円</t>
  </si>
  <si>
    <t>　●　商品単価１，０５０円</t>
  </si>
  <si>
    <t>　●　博善系式場「雪」（２３６，７７５円）　</t>
  </si>
  <si>
    <t>　　　※上記金額は白木祭壇、生花祭壇の規模による金額です</t>
  </si>
  <si>
    <t>　●　１人前　３，６７５円の料理</t>
  </si>
  <si>
    <t>（</t>
  </si>
  <si>
    <t>　●　８４０，０００円　●　１，０５０，０００円　●　１，５７５，０００円　●　大型祭壇</t>
  </si>
  <si>
    <t>　●　１００枚単価（１０，５００円）</t>
  </si>
  <si>
    <t>円</t>
  </si>
  <si>
    <t>）</t>
  </si>
  <si>
    <t>（</t>
  </si>
  <si>
    <t>）</t>
  </si>
  <si>
    <t>（</t>
  </si>
  <si>
    <t>　●　１０人前　３９，１６５円の料理</t>
  </si>
  <si>
    <t>　●　１０人前　７０，６６５円の料理</t>
  </si>
  <si>
    <t>　●　１０人前　４６，９３５円の料理</t>
  </si>
  <si>
    <t>　●　１０人前　５７，８５５円の料理</t>
  </si>
  <si>
    <t>　参列者　（</t>
  </si>
  <si>
    <t>）人分　</t>
  </si>
  <si>
    <t>　●　1回　１０，５００円</t>
  </si>
  <si>
    <t>関連消耗品</t>
  </si>
  <si>
    <t>　●　線香・蝋燭・受付カード・会葬帳・香典帳など（８，４００円）</t>
  </si>
  <si>
    <r>
      <t>　●　彫刻棺（２１０，０００円～）　　　　　　　　　　　　　　　　　　　　　　　　　　　　　　　</t>
    </r>
    <r>
      <rPr>
        <sz val="8"/>
        <color indexed="10"/>
        <rFont val="ＭＳ Ｐゴシック"/>
        <family val="3"/>
      </rPr>
      <t>棺写真はこちら</t>
    </r>
  </si>
  <si>
    <t>写真はこちら</t>
  </si>
  <si>
    <t>　●　桐八分棺（７３，５００円）　　●　印籠棺（１０５，０００円）　●　布張棺（１６８，０００円）　</t>
  </si>
  <si>
    <t>　●　宮型リンカーン（４４，７４０円）　●　洋型クラウン（２８，９９０円） 　</t>
  </si>
  <si>
    <t>　●　洋型キャデラック（４４，７４０円）　　</t>
  </si>
  <si>
    <t>　●　臨海５区民（２３，０００円）　　●　臨海５区外（４１，０００円）</t>
  </si>
  <si>
    <t>　●　一式（１０，５００円）        　●　枕花含む一式（２２，０５０円）</t>
  </si>
  <si>
    <t xml:space="preserve">　●　果物１対（５，２５０円）  　●　果物２対（１０，５００円） </t>
  </si>
  <si>
    <t>　●　宮型クラウン（２８，９９０円） 　　●　宮型マーキュリ－（３６，８６０円）　</t>
  </si>
  <si>
    <t>　●　洋型ボルボ（２８，９９０円）　 　　●　洋型リンカーン（３６，８６０円） 　</t>
  </si>
  <si>
    <t>一般的心付</t>
  </si>
  <si>
    <t>　●　２６２，５００円　●　４２０，０００円　　　●　５２５，０００円　 　　●　６３０，０００円</t>
  </si>
  <si>
    <t>）セット</t>
  </si>
  <si>
    <t>葬儀式場</t>
  </si>
  <si>
    <r>
      <t>品目等の選択と右の金額欄に記載する金額　　　　　　　　　　　　　　　　　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3"/>
        <rFont val="ＭＳ Ｐゴシック"/>
        <family val="3"/>
      </rPr>
      <t>■</t>
    </r>
    <r>
      <rPr>
        <b/>
        <sz val="9"/>
        <color indexed="10"/>
        <rFont val="ＭＳ Ｐゴシック"/>
        <family val="3"/>
      </rPr>
      <t>）に数を入力して下さい</t>
    </r>
  </si>
  <si>
    <t>　●　瀬戸白覆い２号（１３，３３５円）・３号（１１，８６５円）　●　瀬戸金襴（１５，２２５円）</t>
  </si>
  <si>
    <t>　●　青磁（３５，７００円）　　　●　大理石（４５，１５０円）</t>
  </si>
  <si>
    <t>遺影写真</t>
  </si>
  <si>
    <r>
      <t>　●　式場</t>
    </r>
    <r>
      <rPr>
        <sz val="10"/>
        <rFont val="ＭＳ Ｐゴシック"/>
        <family val="3"/>
      </rPr>
      <t>　⇔　</t>
    </r>
    <r>
      <rPr>
        <sz val="8"/>
        <rFont val="ＭＳ Ｐゴシック"/>
        <family val="3"/>
      </rPr>
      <t xml:space="preserve">火葬場（２９，７００円） </t>
    </r>
  </si>
  <si>
    <t>棺及び納棺</t>
  </si>
  <si>
    <t>　●　四つ切手札付（２３，４００円） 　●　四つ切特額手札付（２６，０００円）</t>
  </si>
  <si>
    <t>　●　半切手札付（４４，０００円）  　  ●　パネル（別表）</t>
  </si>
  <si>
    <t>あなたが作る葬儀見積書　　　　　　　　　　　　　　　　　　　　　　　　　　　　　　　　　　　　　　　　　　　　　　　　　　　　　　　　　　（仏教式）</t>
  </si>
  <si>
    <t>　●　特別殯棺（１７７，０００円）</t>
  </si>
  <si>
    <t>　●　瑞江都民（２４，３００円）　　　●　瑞江都民外（７１，２８０円）　</t>
  </si>
  <si>
    <t>　●　人数２４名以下（２２，５７５円）　●　人数３６名以下（５５，１２５円）</t>
  </si>
  <si>
    <t>　●　人数４２名以下（８４，０００円）</t>
  </si>
  <si>
    <t>　●　霊柩車運転手（５，０００円）　 　●　火葬技師（５，０００円）　●　バス運転手（５，０００円）</t>
  </si>
  <si>
    <t>　●　搬送車運転手（１０，０００円）　　●　休憩室係（３，０００円）　　●　配膳１人当り（３，０００円）</t>
  </si>
  <si>
    <t>セレモニーレディー</t>
  </si>
  <si>
    <t>　●　１人の賃料（１５，７５０円）　</t>
  </si>
  <si>
    <t>）</t>
  </si>
  <si>
    <t>延べ人数（</t>
  </si>
  <si>
    <t xml:space="preserve">  ●　費用合計の１０％</t>
  </si>
  <si>
    <t>費用合計 ①</t>
  </si>
  <si>
    <t>費用合計 ②</t>
  </si>
  <si>
    <r>
      <t>費用総額　　　　　　</t>
    </r>
    <r>
      <rPr>
        <sz val="11"/>
        <rFont val="ＭＳ Ｐゴシック"/>
        <family val="3"/>
      </rPr>
      <t>（①＋②）</t>
    </r>
  </si>
  <si>
    <t xml:space="preserve">費用合計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</si>
</sst>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34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13" xfId="49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4" fillId="0" borderId="23" xfId="49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4" fillId="0" borderId="11" xfId="49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34" borderId="17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9" fillId="0" borderId="17" xfId="43" applyBorder="1" applyAlignment="1" applyProtection="1">
      <alignment horizontal="right" vertical="center"/>
      <protection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34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8" fontId="0" fillId="0" borderId="16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38" fontId="4" fillId="0" borderId="11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8" fontId="4" fillId="0" borderId="13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4" fillId="0" borderId="39" xfId="49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51" fillId="0" borderId="17" xfId="43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09.html" TargetMode="External" /><Relationship Id="rId2" Type="http://schemas.openxmlformats.org/officeDocument/2006/relationships/hyperlink" Target="..\03.html" TargetMode="External" /><Relationship Id="rId3" Type="http://schemas.openxmlformats.org/officeDocument/2006/relationships/hyperlink" Target="..\05.html" TargetMode="External" /><Relationship Id="rId4" Type="http://schemas.openxmlformats.org/officeDocument/2006/relationships/hyperlink" Target="..\06.html" TargetMode="External" /><Relationship Id="rId5" Type="http://schemas.openxmlformats.org/officeDocument/2006/relationships/hyperlink" Target="..\07.html" TargetMode="External" /><Relationship Id="rId6" Type="http://schemas.openxmlformats.org/officeDocument/2006/relationships/hyperlink" Target="..\08.html" TargetMode="External" /><Relationship Id="rId7" Type="http://schemas.openxmlformats.org/officeDocument/2006/relationships/hyperlink" Target="..\04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zoomScalePageLayoutView="0" workbookViewId="0" topLeftCell="A20">
      <selection activeCell="X26" sqref="X26"/>
    </sheetView>
  </sheetViews>
  <sheetFormatPr defaultColWidth="9.00390625" defaultRowHeight="13.5"/>
  <cols>
    <col min="1" max="1" width="15.625" style="0" customWidth="1"/>
    <col min="2" max="2" width="3.50390625" style="0" customWidth="1"/>
    <col min="3" max="8" width="3.625" style="0" customWidth="1"/>
    <col min="9" max="9" width="3.75390625" style="0" customWidth="1"/>
    <col min="10" max="16" width="3.625" style="0" customWidth="1"/>
    <col min="17" max="17" width="4.125" style="0" customWidth="1"/>
    <col min="18" max="18" width="12.50390625" style="12" customWidth="1"/>
    <col min="19" max="19" width="2.625" style="56" customWidth="1"/>
    <col min="20" max="31" width="3.625" style="0" customWidth="1"/>
  </cols>
  <sheetData>
    <row r="1" spans="1:19" ht="44.25" customHeight="1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33" customHeight="1">
      <c r="A2" s="1" t="s">
        <v>0</v>
      </c>
      <c r="B2" s="95" t="s">
        <v>74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91" t="s">
        <v>1</v>
      </c>
      <c r="S2" s="92"/>
    </row>
    <row r="3" spans="1:19" ht="18" customHeight="1">
      <c r="A3" s="36" t="s">
        <v>2</v>
      </c>
      <c r="B3" s="63" t="s">
        <v>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3">
        <v>21000</v>
      </c>
      <c r="S3" s="53" t="s">
        <v>46</v>
      </c>
    </row>
    <row r="4" spans="1:19" ht="18" customHeight="1">
      <c r="A4" s="36" t="s">
        <v>3</v>
      </c>
      <c r="B4" s="63" t="s">
        <v>25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3">
        <v>21000</v>
      </c>
      <c r="S4" s="53" t="s">
        <v>46</v>
      </c>
    </row>
    <row r="5" spans="1:19" ht="18" customHeight="1">
      <c r="A5" s="36" t="s">
        <v>4</v>
      </c>
      <c r="B5" s="63" t="s">
        <v>57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94"/>
      <c r="R5" s="13">
        <v>10500</v>
      </c>
      <c r="S5" s="53" t="s">
        <v>46</v>
      </c>
    </row>
    <row r="6" spans="1:19" ht="14.25" customHeight="1">
      <c r="A6" s="98" t="s">
        <v>79</v>
      </c>
      <c r="B6" s="71" t="s">
        <v>62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90"/>
      <c r="R6" s="106"/>
      <c r="S6" s="105" t="s">
        <v>46</v>
      </c>
    </row>
    <row r="7" spans="1:19" ht="14.25" customHeight="1">
      <c r="A7" s="62"/>
      <c r="B7" s="11" t="s">
        <v>60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15" t="s">
        <v>61</v>
      </c>
      <c r="O7" s="70"/>
      <c r="P7" s="70"/>
      <c r="Q7" s="22"/>
      <c r="R7" s="107"/>
      <c r="S7" s="86"/>
    </row>
    <row r="8" spans="1:19" ht="18" customHeight="1">
      <c r="A8" s="36" t="s">
        <v>5</v>
      </c>
      <c r="B8" s="7" t="s">
        <v>26</v>
      </c>
      <c r="C8" s="15"/>
      <c r="D8" s="15"/>
      <c r="E8" s="15"/>
      <c r="F8" s="15"/>
      <c r="G8" s="15"/>
      <c r="H8" s="15"/>
      <c r="I8" s="74" t="s">
        <v>18</v>
      </c>
      <c r="J8" s="74"/>
      <c r="K8" s="74"/>
      <c r="L8" s="51"/>
      <c r="M8" s="15" t="s">
        <v>19</v>
      </c>
      <c r="N8" s="15"/>
      <c r="O8" s="15"/>
      <c r="P8" s="15"/>
      <c r="Q8" s="15"/>
      <c r="R8" s="13">
        <f>L8*7875</f>
        <v>0</v>
      </c>
      <c r="S8" s="53" t="s">
        <v>46</v>
      </c>
    </row>
    <row r="9" spans="1:19" ht="18" customHeight="1">
      <c r="A9" s="37" t="s">
        <v>15</v>
      </c>
      <c r="B9" s="63" t="s">
        <v>66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3"/>
      <c r="S9" s="53" t="s">
        <v>46</v>
      </c>
    </row>
    <row r="10" spans="1:19" ht="18" customHeight="1">
      <c r="A10" s="37" t="s">
        <v>16</v>
      </c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3">
        <v>10500</v>
      </c>
      <c r="S10" s="53" t="s">
        <v>46</v>
      </c>
    </row>
    <row r="11" spans="1:19" ht="14.25" customHeight="1">
      <c r="A11" s="88" t="s">
        <v>77</v>
      </c>
      <c r="B11" s="71" t="s">
        <v>80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90"/>
      <c r="R11" s="57"/>
      <c r="S11" s="65" t="s">
        <v>46</v>
      </c>
    </row>
    <row r="12" spans="1:19" ht="14.25" customHeight="1">
      <c r="A12" s="89"/>
      <c r="B12" s="11" t="s">
        <v>81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5" t="s">
        <v>61</v>
      </c>
      <c r="O12" s="70"/>
      <c r="P12" s="70"/>
      <c r="Q12" s="22"/>
      <c r="R12" s="57"/>
      <c r="S12" s="65"/>
    </row>
    <row r="13" spans="1:19" ht="18" customHeight="1">
      <c r="A13" s="38" t="s">
        <v>73</v>
      </c>
      <c r="B13" s="63" t="s">
        <v>40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3">
        <v>236000</v>
      </c>
      <c r="S13" s="53" t="s">
        <v>46</v>
      </c>
    </row>
    <row r="14" spans="1:19" ht="18" customHeight="1">
      <c r="A14" s="38" t="s">
        <v>89</v>
      </c>
      <c r="B14" s="7" t="s">
        <v>90</v>
      </c>
      <c r="C14" s="15"/>
      <c r="D14" s="15"/>
      <c r="E14" s="15"/>
      <c r="F14" s="15"/>
      <c r="G14" s="16"/>
      <c r="H14" s="93" t="s">
        <v>92</v>
      </c>
      <c r="I14" s="93"/>
      <c r="J14" s="73"/>
      <c r="K14" s="73"/>
      <c r="L14" s="15" t="s">
        <v>91</v>
      </c>
      <c r="M14" s="15"/>
      <c r="N14" s="15"/>
      <c r="O14" s="15"/>
      <c r="P14" s="15"/>
      <c r="Q14" s="28"/>
      <c r="R14" s="13">
        <f>15750*J14</f>
        <v>0</v>
      </c>
      <c r="S14" s="53" t="s">
        <v>46</v>
      </c>
    </row>
    <row r="15" spans="1:19" ht="14.25" customHeight="1">
      <c r="A15" s="58" t="s">
        <v>17</v>
      </c>
      <c r="B15" s="8" t="s">
        <v>71</v>
      </c>
      <c r="C15" s="23"/>
      <c r="D15" s="17"/>
      <c r="E15" s="17"/>
      <c r="F15" s="17"/>
      <c r="G15" s="17"/>
      <c r="H15" s="23"/>
      <c r="I15" s="23"/>
      <c r="J15" s="23"/>
      <c r="K15" s="23"/>
      <c r="L15" s="23"/>
      <c r="M15" s="23"/>
      <c r="N15" s="23"/>
      <c r="O15" s="23"/>
      <c r="P15" s="23"/>
      <c r="Q15" s="25"/>
      <c r="R15" s="108"/>
      <c r="S15" s="65" t="s">
        <v>46</v>
      </c>
    </row>
    <row r="16" spans="1:19" ht="14.25" customHeight="1">
      <c r="A16" s="58"/>
      <c r="B16" s="5" t="s">
        <v>44</v>
      </c>
      <c r="C16" s="30"/>
      <c r="D16" s="9"/>
      <c r="E16" s="9"/>
      <c r="F16" s="9"/>
      <c r="G16" s="9"/>
      <c r="H16" s="30"/>
      <c r="I16" s="30"/>
      <c r="J16" s="30"/>
      <c r="K16" s="30"/>
      <c r="L16" s="30"/>
      <c r="M16" s="30"/>
      <c r="N16" s="30"/>
      <c r="O16" s="30"/>
      <c r="P16" s="30"/>
      <c r="Q16" s="33"/>
      <c r="R16" s="108"/>
      <c r="S16" s="65"/>
    </row>
    <row r="17" spans="1:28" ht="14.25" customHeight="1">
      <c r="A17" s="58"/>
      <c r="B17" s="20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15" t="s">
        <v>61</v>
      </c>
      <c r="O17" s="70"/>
      <c r="P17" s="70"/>
      <c r="Q17" s="22"/>
      <c r="R17" s="108"/>
      <c r="S17" s="65"/>
      <c r="AB17" s="47"/>
    </row>
    <row r="18" spans="1:19" ht="18" customHeight="1">
      <c r="A18" s="39" t="s">
        <v>20</v>
      </c>
      <c r="B18" s="71" t="s">
        <v>67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3"/>
      <c r="S18" s="53" t="s">
        <v>46</v>
      </c>
    </row>
    <row r="19" spans="1:19" ht="18" customHeight="1">
      <c r="A19" s="39" t="s">
        <v>58</v>
      </c>
      <c r="B19" s="71" t="s">
        <v>59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13">
        <v>8400</v>
      </c>
      <c r="S19" s="53" t="s">
        <v>46</v>
      </c>
    </row>
    <row r="20" spans="1:19" ht="18" customHeight="1">
      <c r="A20" s="39" t="s">
        <v>21</v>
      </c>
      <c r="B20" s="7" t="s">
        <v>45</v>
      </c>
      <c r="C20" s="15"/>
      <c r="D20" s="15"/>
      <c r="E20" s="15"/>
      <c r="F20" s="15"/>
      <c r="G20" s="15"/>
      <c r="H20" s="74" t="s">
        <v>31</v>
      </c>
      <c r="I20" s="74"/>
      <c r="J20" s="74"/>
      <c r="K20" s="73"/>
      <c r="L20" s="73"/>
      <c r="M20" s="15" t="s">
        <v>32</v>
      </c>
      <c r="N20" s="15"/>
      <c r="O20" s="15"/>
      <c r="P20" s="15"/>
      <c r="Q20" s="15"/>
      <c r="R20" s="13">
        <f>K20*105</f>
        <v>0</v>
      </c>
      <c r="S20" s="53" t="s">
        <v>46</v>
      </c>
    </row>
    <row r="21" spans="1:19" ht="18" customHeight="1">
      <c r="A21" s="36" t="s">
        <v>6</v>
      </c>
      <c r="B21" s="63" t="s">
        <v>28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13">
        <v>10500</v>
      </c>
      <c r="S21" s="53" t="s">
        <v>46</v>
      </c>
    </row>
    <row r="22" spans="1:19" ht="14.25" customHeight="1">
      <c r="A22" s="98" t="s">
        <v>23</v>
      </c>
      <c r="B22" s="71" t="s">
        <v>68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90"/>
      <c r="R22" s="57"/>
      <c r="S22" s="65" t="s">
        <v>46</v>
      </c>
    </row>
    <row r="23" spans="1:19" ht="14.25" customHeight="1">
      <c r="A23" s="61"/>
      <c r="B23" s="83" t="s">
        <v>63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57"/>
      <c r="S23" s="65"/>
    </row>
    <row r="24" spans="1:19" ht="14.25" customHeight="1">
      <c r="A24" s="61"/>
      <c r="B24" s="83" t="s">
        <v>69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57"/>
      <c r="S24" s="65"/>
    </row>
    <row r="25" spans="1:19" ht="14.25" customHeight="1">
      <c r="A25" s="62"/>
      <c r="B25" s="11" t="s">
        <v>64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15" t="s">
        <v>61</v>
      </c>
      <c r="O25" s="70"/>
      <c r="P25" s="70"/>
      <c r="Q25" s="22"/>
      <c r="R25" s="57"/>
      <c r="S25" s="65"/>
    </row>
    <row r="26" spans="1:19" ht="18" customHeight="1" thickBot="1">
      <c r="A26" s="40" t="s">
        <v>33</v>
      </c>
      <c r="B26" s="71" t="s">
        <v>78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">
        <v>29700</v>
      </c>
      <c r="S26" s="54" t="s">
        <v>46</v>
      </c>
    </row>
    <row r="27" spans="1:19" ht="19.5" customHeight="1" thickTop="1">
      <c r="A27" s="42" t="s">
        <v>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41"/>
      <c r="S27" s="55"/>
    </row>
    <row r="28" spans="1:19" ht="14.25" customHeight="1">
      <c r="A28" s="59" t="s">
        <v>8</v>
      </c>
      <c r="B28" s="71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90"/>
      <c r="R28" s="57"/>
      <c r="S28" s="81" t="s">
        <v>46</v>
      </c>
    </row>
    <row r="29" spans="1:19" ht="14.25" customHeight="1">
      <c r="A29" s="100"/>
      <c r="B29" s="11" t="s">
        <v>83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15" t="s">
        <v>61</v>
      </c>
      <c r="O29" s="70"/>
      <c r="P29" s="70"/>
      <c r="Q29" s="22"/>
      <c r="R29" s="57"/>
      <c r="S29" s="81"/>
    </row>
    <row r="30" spans="1:19" ht="14.25" customHeight="1">
      <c r="A30" s="59" t="s">
        <v>9</v>
      </c>
      <c r="B30" s="71" t="s">
        <v>65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90"/>
      <c r="R30" s="57"/>
      <c r="S30" s="81" t="s">
        <v>46</v>
      </c>
    </row>
    <row r="31" spans="1:19" ht="14.25" customHeight="1" thickBot="1">
      <c r="A31" s="60"/>
      <c r="B31" s="76" t="s">
        <v>84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109"/>
      <c r="S31" s="82"/>
    </row>
    <row r="32" spans="1:19" ht="14.25" customHeight="1" thickTop="1">
      <c r="A32" s="61" t="s">
        <v>10</v>
      </c>
      <c r="B32" s="44" t="s">
        <v>75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112"/>
      <c r="S32" s="86" t="s">
        <v>46</v>
      </c>
    </row>
    <row r="33" spans="1:19" ht="14.25" customHeight="1">
      <c r="A33" s="62"/>
      <c r="B33" s="11" t="s">
        <v>76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15" t="s">
        <v>61</v>
      </c>
      <c r="O33" s="70"/>
      <c r="P33" s="70"/>
      <c r="Q33" s="22"/>
      <c r="R33" s="57"/>
      <c r="S33" s="65"/>
    </row>
    <row r="34" spans="1:19" ht="14.25" customHeight="1">
      <c r="A34" s="99" t="s">
        <v>34</v>
      </c>
      <c r="B34" s="71" t="s">
        <v>85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90"/>
      <c r="R34" s="57"/>
      <c r="S34" s="65" t="s">
        <v>46</v>
      </c>
    </row>
    <row r="35" spans="1:19" ht="14.25" customHeight="1">
      <c r="A35" s="99"/>
      <c r="B35" s="6" t="s">
        <v>86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R35" s="57"/>
      <c r="S35" s="65"/>
    </row>
    <row r="36" spans="1:19" ht="18" customHeight="1">
      <c r="A36" s="36" t="s">
        <v>11</v>
      </c>
      <c r="B36" s="7" t="s">
        <v>30</v>
      </c>
      <c r="C36" s="15"/>
      <c r="D36" s="15"/>
      <c r="E36" s="15"/>
      <c r="F36" s="15"/>
      <c r="G36" s="15"/>
      <c r="H36" s="15"/>
      <c r="I36" s="74" t="s">
        <v>14</v>
      </c>
      <c r="J36" s="74"/>
      <c r="K36" s="74"/>
      <c r="L36" s="73"/>
      <c r="M36" s="73"/>
      <c r="N36" s="15" t="s">
        <v>12</v>
      </c>
      <c r="O36" s="27"/>
      <c r="P36" s="27"/>
      <c r="Q36" s="28"/>
      <c r="R36" s="13">
        <f>L36*420</f>
        <v>0</v>
      </c>
      <c r="S36" s="53" t="s">
        <v>46</v>
      </c>
    </row>
    <row r="37" spans="1:19" ht="18" customHeight="1">
      <c r="A37" s="50" t="s">
        <v>97</v>
      </c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3">
        <f>SUM(R3:R36)</f>
        <v>347600</v>
      </c>
      <c r="S37" s="53" t="s">
        <v>46</v>
      </c>
    </row>
    <row r="38" spans="1:19" ht="18" customHeight="1">
      <c r="A38" s="36" t="s">
        <v>13</v>
      </c>
      <c r="B38" s="63" t="s">
        <v>93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3">
        <f>R37*0.1</f>
        <v>34760</v>
      </c>
      <c r="S38" s="53" t="s">
        <v>46</v>
      </c>
    </row>
    <row r="39" spans="1:19" ht="18" customHeight="1">
      <c r="A39" s="50" t="s">
        <v>94</v>
      </c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48"/>
      <c r="M39" s="17"/>
      <c r="N39" s="17"/>
      <c r="O39" s="17"/>
      <c r="P39" s="17"/>
      <c r="Q39" s="17"/>
      <c r="R39" s="4">
        <f>R37+R38</f>
        <v>382360</v>
      </c>
      <c r="S39" s="53" t="s">
        <v>46</v>
      </c>
    </row>
    <row r="40" spans="1:19" ht="14.25" customHeight="1">
      <c r="A40" s="98" t="s">
        <v>35</v>
      </c>
      <c r="B40" s="10" t="s">
        <v>51</v>
      </c>
      <c r="C40" s="23"/>
      <c r="D40" s="23"/>
      <c r="E40" s="23"/>
      <c r="F40" s="29"/>
      <c r="G40" s="29"/>
      <c r="H40" s="24" t="s">
        <v>43</v>
      </c>
      <c r="I40" s="68"/>
      <c r="J40" s="68"/>
      <c r="K40" s="23" t="s">
        <v>72</v>
      </c>
      <c r="M40" s="24" t="s">
        <v>48</v>
      </c>
      <c r="N40" s="79">
        <f>39165*I40</f>
        <v>0</v>
      </c>
      <c r="O40" s="79"/>
      <c r="P40" s="79"/>
      <c r="Q40" s="23" t="s">
        <v>49</v>
      </c>
      <c r="R40" s="113">
        <f>N40+N41+N42+N43</f>
        <v>0</v>
      </c>
      <c r="S40" s="105" t="s">
        <v>46</v>
      </c>
    </row>
    <row r="41" spans="1:19" ht="14.25" customHeight="1">
      <c r="A41" s="61"/>
      <c r="B41" s="14" t="s">
        <v>53</v>
      </c>
      <c r="C41" s="30"/>
      <c r="D41" s="30"/>
      <c r="E41" s="30"/>
      <c r="F41" s="31"/>
      <c r="G41" s="31"/>
      <c r="H41" s="32" t="s">
        <v>43</v>
      </c>
      <c r="I41" s="101"/>
      <c r="J41" s="101"/>
      <c r="K41" s="30" t="s">
        <v>72</v>
      </c>
      <c r="L41" s="32"/>
      <c r="M41" s="32" t="s">
        <v>48</v>
      </c>
      <c r="N41" s="80">
        <f>46935*I41</f>
        <v>0</v>
      </c>
      <c r="O41" s="80"/>
      <c r="P41" s="80"/>
      <c r="Q41" s="30" t="s">
        <v>49</v>
      </c>
      <c r="R41" s="114"/>
      <c r="S41" s="110"/>
    </row>
    <row r="42" spans="1:19" ht="14.25" customHeight="1">
      <c r="A42" s="61"/>
      <c r="B42" s="14" t="s">
        <v>54</v>
      </c>
      <c r="C42" s="30"/>
      <c r="D42" s="30"/>
      <c r="E42" s="30"/>
      <c r="F42" s="31"/>
      <c r="G42" s="31"/>
      <c r="H42" s="32" t="s">
        <v>43</v>
      </c>
      <c r="I42" s="101"/>
      <c r="J42" s="101"/>
      <c r="K42" s="30" t="s">
        <v>72</v>
      </c>
      <c r="L42" s="32"/>
      <c r="M42" s="32" t="s">
        <v>48</v>
      </c>
      <c r="N42" s="80">
        <f>57855*I42</f>
        <v>0</v>
      </c>
      <c r="O42" s="80"/>
      <c r="P42" s="80"/>
      <c r="Q42" s="30" t="s">
        <v>49</v>
      </c>
      <c r="R42" s="114"/>
      <c r="S42" s="110"/>
    </row>
    <row r="43" spans="1:19" ht="14.25" customHeight="1">
      <c r="A43" s="61"/>
      <c r="B43" s="14" t="s">
        <v>52</v>
      </c>
      <c r="C43" s="30"/>
      <c r="D43" s="30"/>
      <c r="E43" s="30"/>
      <c r="F43" s="31"/>
      <c r="G43" s="31"/>
      <c r="H43" s="32" t="s">
        <v>43</v>
      </c>
      <c r="I43" s="101"/>
      <c r="J43" s="101"/>
      <c r="K43" s="30" t="s">
        <v>72</v>
      </c>
      <c r="L43" s="32"/>
      <c r="M43" s="32" t="s">
        <v>48</v>
      </c>
      <c r="N43" s="80">
        <f>70665*I43</f>
        <v>0</v>
      </c>
      <c r="O43" s="80"/>
      <c r="P43" s="80"/>
      <c r="Q43" s="30" t="s">
        <v>49</v>
      </c>
      <c r="R43" s="114"/>
      <c r="S43" s="110"/>
    </row>
    <row r="44" spans="1:19" ht="12" customHeight="1">
      <c r="A44" s="62"/>
      <c r="B44" s="11"/>
      <c r="C44" s="21"/>
      <c r="D44" s="21"/>
      <c r="E44" s="21"/>
      <c r="F44" s="34"/>
      <c r="G44" s="34"/>
      <c r="H44" s="26"/>
      <c r="I44" s="43"/>
      <c r="J44" s="43"/>
      <c r="K44" s="21"/>
      <c r="L44" s="26"/>
      <c r="M44" s="26"/>
      <c r="N44" s="115" t="s">
        <v>61</v>
      </c>
      <c r="O44" s="70"/>
      <c r="P44" s="70"/>
      <c r="Q44" s="21"/>
      <c r="R44" s="112"/>
      <c r="S44" s="86"/>
    </row>
    <row r="45" spans="1:19" ht="18" customHeight="1">
      <c r="A45" s="38" t="s">
        <v>37</v>
      </c>
      <c r="B45" s="7" t="s">
        <v>42</v>
      </c>
      <c r="C45" s="15"/>
      <c r="D45" s="15"/>
      <c r="E45" s="15"/>
      <c r="F45" s="35"/>
      <c r="G45" s="35"/>
      <c r="H45" s="16" t="s">
        <v>50</v>
      </c>
      <c r="I45" s="73"/>
      <c r="J45" s="73"/>
      <c r="K45" s="64" t="s">
        <v>56</v>
      </c>
      <c r="L45" s="64"/>
      <c r="M45" s="15"/>
      <c r="N45" s="15"/>
      <c r="O45" s="15"/>
      <c r="P45" s="15"/>
      <c r="Q45" s="15"/>
      <c r="R45" s="13">
        <f>F45*3675</f>
        <v>0</v>
      </c>
      <c r="S45" s="53" t="s">
        <v>46</v>
      </c>
    </row>
    <row r="46" spans="1:19" ht="14.25" customHeight="1">
      <c r="A46" s="58" t="s">
        <v>22</v>
      </c>
      <c r="B46" s="10" t="s">
        <v>38</v>
      </c>
      <c r="C46" s="23"/>
      <c r="D46" s="23"/>
      <c r="E46" s="23"/>
      <c r="F46" s="23"/>
      <c r="G46" s="23" t="s">
        <v>55</v>
      </c>
      <c r="H46" s="23"/>
      <c r="I46" s="68"/>
      <c r="J46" s="68"/>
      <c r="K46" s="23" t="s">
        <v>36</v>
      </c>
      <c r="L46" s="23"/>
      <c r="M46" s="69">
        <f>I46*525</f>
        <v>0</v>
      </c>
      <c r="N46" s="69"/>
      <c r="O46" s="69"/>
      <c r="P46" s="69"/>
      <c r="Q46" s="25" t="s">
        <v>47</v>
      </c>
      <c r="R46" s="57">
        <f>IF(I46&gt;=1,M46,M47)</f>
        <v>0</v>
      </c>
      <c r="S46" s="65" t="s">
        <v>46</v>
      </c>
    </row>
    <row r="47" spans="1:19" ht="14.25" customHeight="1">
      <c r="A47" s="58"/>
      <c r="B47" s="11" t="s">
        <v>39</v>
      </c>
      <c r="C47" s="21"/>
      <c r="D47" s="21"/>
      <c r="E47" s="21"/>
      <c r="F47" s="21"/>
      <c r="G47" s="21" t="s">
        <v>55</v>
      </c>
      <c r="H47" s="21"/>
      <c r="I47" s="66"/>
      <c r="J47" s="66"/>
      <c r="K47" s="21" t="s">
        <v>36</v>
      </c>
      <c r="L47" s="21"/>
      <c r="M47" s="67">
        <f>I47*1050</f>
        <v>0</v>
      </c>
      <c r="N47" s="67"/>
      <c r="O47" s="67"/>
      <c r="P47" s="67"/>
      <c r="Q47" s="22" t="s">
        <v>47</v>
      </c>
      <c r="R47" s="57"/>
      <c r="S47" s="65"/>
    </row>
    <row r="48" spans="1:19" ht="14.25" customHeight="1">
      <c r="A48" s="58" t="s">
        <v>70</v>
      </c>
      <c r="B48" s="71" t="s">
        <v>87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90"/>
      <c r="R48" s="57"/>
      <c r="S48" s="65" t="s">
        <v>46</v>
      </c>
    </row>
    <row r="49" spans="1:19" ht="14.25" customHeight="1">
      <c r="A49" s="58"/>
      <c r="B49" s="102" t="s">
        <v>88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  <c r="R49" s="57"/>
      <c r="S49" s="65"/>
    </row>
    <row r="50" spans="1:19" ht="18" customHeight="1">
      <c r="A50" s="50" t="s">
        <v>95</v>
      </c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3">
        <f>SUM(R40:R49)</f>
        <v>0</v>
      </c>
      <c r="S50" s="53" t="s">
        <v>46</v>
      </c>
    </row>
    <row r="51" spans="1:19" ht="32.25" customHeight="1">
      <c r="A51" s="52" t="s">
        <v>96</v>
      </c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3">
        <f>R39+R50</f>
        <v>382360</v>
      </c>
      <c r="S51" s="53" t="s">
        <v>46</v>
      </c>
    </row>
    <row r="52" spans="1:19" ht="20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</sheetData>
  <sheetProtection/>
  <mergeCells count="88">
    <mergeCell ref="R34:R35"/>
    <mergeCell ref="I41:J41"/>
    <mergeCell ref="R40:R44"/>
    <mergeCell ref="S34:S35"/>
    <mergeCell ref="R30:R31"/>
    <mergeCell ref="R28:R29"/>
    <mergeCell ref="J14:K14"/>
    <mergeCell ref="S40:S44"/>
    <mergeCell ref="B27:Q27"/>
    <mergeCell ref="R22:R25"/>
    <mergeCell ref="B21:Q21"/>
    <mergeCell ref="N29:P29"/>
    <mergeCell ref="R32:R33"/>
    <mergeCell ref="B49:Q49"/>
    <mergeCell ref="I45:J45"/>
    <mergeCell ref="K45:L45"/>
    <mergeCell ref="S6:S7"/>
    <mergeCell ref="R6:R7"/>
    <mergeCell ref="R48:R49"/>
    <mergeCell ref="R11:R12"/>
    <mergeCell ref="R15:R17"/>
    <mergeCell ref="S22:S25"/>
    <mergeCell ref="S48:S49"/>
    <mergeCell ref="B26:Q26"/>
    <mergeCell ref="A28:A29"/>
    <mergeCell ref="B28:Q28"/>
    <mergeCell ref="B30:Q30"/>
    <mergeCell ref="N44:P44"/>
    <mergeCell ref="I40:J40"/>
    <mergeCell ref="I42:J42"/>
    <mergeCell ref="I43:J43"/>
    <mergeCell ref="A6:A7"/>
    <mergeCell ref="B9:Q9"/>
    <mergeCell ref="B10:Q10"/>
    <mergeCell ref="B48:Q48"/>
    <mergeCell ref="B34:Q34"/>
    <mergeCell ref="N33:P33"/>
    <mergeCell ref="I36:K36"/>
    <mergeCell ref="A40:A44"/>
    <mergeCell ref="A34:A35"/>
    <mergeCell ref="A22:A25"/>
    <mergeCell ref="N12:P12"/>
    <mergeCell ref="B5:Q5"/>
    <mergeCell ref="B2:Q2"/>
    <mergeCell ref="B3:Q3"/>
    <mergeCell ref="B4:Q4"/>
    <mergeCell ref="B6:Q6"/>
    <mergeCell ref="I8:K8"/>
    <mergeCell ref="S15:S17"/>
    <mergeCell ref="N7:P7"/>
    <mergeCell ref="A1:S1"/>
    <mergeCell ref="A15:A17"/>
    <mergeCell ref="B13:Q13"/>
    <mergeCell ref="A11:A12"/>
    <mergeCell ref="B11:Q11"/>
    <mergeCell ref="R2:S2"/>
    <mergeCell ref="S11:S12"/>
    <mergeCell ref="H14:I14"/>
    <mergeCell ref="N43:P43"/>
    <mergeCell ref="S28:S29"/>
    <mergeCell ref="S30:S31"/>
    <mergeCell ref="B19:Q19"/>
    <mergeCell ref="N25:P25"/>
    <mergeCell ref="B23:Q23"/>
    <mergeCell ref="B24:Q24"/>
    <mergeCell ref="S32:S33"/>
    <mergeCell ref="L36:M36"/>
    <mergeCell ref="B22:Q22"/>
    <mergeCell ref="M46:P46"/>
    <mergeCell ref="N17:P17"/>
    <mergeCell ref="B18:Q18"/>
    <mergeCell ref="K20:L20"/>
    <mergeCell ref="H20:J20"/>
    <mergeCell ref="A52:S52"/>
    <mergeCell ref="B31:Q31"/>
    <mergeCell ref="N40:P40"/>
    <mergeCell ref="N41:P41"/>
    <mergeCell ref="N42:P42"/>
    <mergeCell ref="R46:R47"/>
    <mergeCell ref="A48:A49"/>
    <mergeCell ref="A30:A31"/>
    <mergeCell ref="A32:A33"/>
    <mergeCell ref="B38:Q38"/>
    <mergeCell ref="S46:S47"/>
    <mergeCell ref="I47:J47"/>
    <mergeCell ref="M47:P47"/>
    <mergeCell ref="A46:A47"/>
    <mergeCell ref="I46:J46"/>
  </mergeCells>
  <hyperlinks>
    <hyperlink ref="N12:P12" r:id="rId1" display="写真はこちら"/>
    <hyperlink ref="N17:P17" r:id="rId2" display="写真はこちら"/>
    <hyperlink ref="N25:P25" r:id="rId3" display="写真はこちら"/>
    <hyperlink ref="N29:P29" r:id="rId4" display="写真はこちら"/>
    <hyperlink ref="N33:P33" r:id="rId5" display="写真はこちら"/>
    <hyperlink ref="N44:P44" r:id="rId6" display="写真はこちら"/>
    <hyperlink ref="N7:P7" r:id="rId7" display="写真はこちら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本城　益生</dc:creator>
  <cp:keywords/>
  <dc:description/>
  <cp:lastModifiedBy>高田久芳</cp:lastModifiedBy>
  <cp:lastPrinted>2009-10-28T07:45:20Z</cp:lastPrinted>
  <dcterms:created xsi:type="dcterms:W3CDTF">2009-08-20T07:30:23Z</dcterms:created>
  <dcterms:modified xsi:type="dcterms:W3CDTF">2010-03-08T08:13:50Z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